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Sayfa1" sheetId="1" r:id="rId1"/>
  </sheets>
  <definedNames>
    <definedName name="BaslaSatir">'Sayfa1'!$A$17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'Sayfa1'!$A$16</definedName>
  </definedNames>
  <calcPr fullCalcOnLoad="1"/>
</workbook>
</file>

<file path=xl/sharedStrings.xml><?xml version="1.0" encoding="utf-8"?>
<sst xmlns="http://schemas.openxmlformats.org/spreadsheetml/2006/main" count="232" uniqueCount="48">
  <si>
    <t/>
  </si>
  <si>
    <t>BÜTÇE GİDERLERİNİN GELİŞİMİ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</si>
  <si>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</si>
  <si>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</si>
  <si>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</si>
  <si>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</si>
  <si>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</si>
  <si>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</si>
  <si>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</si>
  <si>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</si>
  <si>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</si>
  <si>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</si>
  <si>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</si>
  <si>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BÜTÇE GİDERLERİ TOPLAMI</t>
  </si>
  <si>
    <t>Yıl:</t>
  </si>
  <si>
    <t>Kurum Ad:</t>
  </si>
  <si>
    <t>EKONOMİK</t>
  </si>
  <si>
    <t>ŞUBAT</t>
  </si>
  <si>
    <t>MART</t>
  </si>
  <si>
    <t>NİSAN</t>
  </si>
  <si>
    <t>MAYIS</t>
  </si>
  <si>
    <t>HAZİRAN</t>
  </si>
  <si>
    <t>0075</t>
  </si>
  <si>
    <t>DOĞU KARADENİZ PROJESİ BÖLGE KALKINMA İDARESİ BAŞKANLIĞI</t>
  </si>
  <si>
    <t>01 - PERSONEL GİDERLERİ</t>
  </si>
  <si>
    <t>01.01 - MEMURLAR</t>
  </si>
  <si>
    <t>01.02 - SÖZLEŞMELİ  PERSONEL</t>
  </si>
  <si>
    <t>01.03 - İŞÇİLER</t>
  </si>
  <si>
    <t>01.04 - GEÇİCİ SÜRELİ ÇALIŞANLAR</t>
  </si>
  <si>
    <t>02 - SOSYAL GÜVENLİK KURUMLARINA DEVLET PRİMİ GİDERLERİ</t>
  </si>
  <si>
    <t>02.01 - MEMURLAR</t>
  </si>
  <si>
    <t>02.02 - SÖZLEŞMELİ PERSONEL</t>
  </si>
  <si>
    <t>02.03 - İŞÇİLER</t>
  </si>
  <si>
    <t>03 - MAL VE HİZMET ALIM GİDERLERİ</t>
  </si>
  <si>
    <t>03.02 - TÜKETİME YÖNELİK MAL VE MALZEME ALIMLARI</t>
  </si>
  <si>
    <t>03.03 - YOLLUKLAR</t>
  </si>
  <si>
    <t>03.04 - GÖREV GİDERLERİ</t>
  </si>
  <si>
    <t>03.05 - HİZMET ALIMLARI</t>
  </si>
  <si>
    <t>03.06 - TEMSİL VE TANITMA GİDERLERİ</t>
  </si>
  <si>
    <t>03.07 - MENKUL MAL,GAYRİMADDİ HAK ALIM, BAKIM VE ONARIM GİDERLERİ</t>
  </si>
  <si>
    <t>03.08 - GAYRİMENKUL MAL BAKIM VE ONARIM GİDERLERİ</t>
  </si>
  <si>
    <t>05 - CARİ TRANSFERLER</t>
  </si>
  <si>
    <t>05.01 - GÖREVLENDİRME GİDERLERİ</t>
  </si>
  <si>
    <t>05.03 - KAR AMACI GÜTMEYEN KURULUŞLARA YAPILAN TRANSFERLER</t>
  </si>
  <si>
    <t>06 - SERMAYE GİDERLERİ</t>
  </si>
  <si>
    <t>06.02 - MENKUL SERMAYE ÜRETİM GİDERLERİ</t>
  </si>
  <si>
    <t>07 - SERMAYE TRANSFERLERİ</t>
  </si>
  <si>
    <t>07.01 - KURUM, İŞLETME ve HANE HALKINA  YAPILAN SERMAYE TRANSFERLERİ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</si>
</sst>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10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0" applyNumberFormat="1" applyFont="1" applyAlignment="1">
      <alignment horizontal="left" vertical="center"/>
    </xf>
    <xf numFmtId="3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62" applyNumberFormat="1" applyFont="1" applyAlignment="1">
      <alignment vertical="center"/>
      <protection/>
    </xf>
    <xf numFmtId="49" fontId="6" fillId="0" borderId="11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tabSelected="1" zoomScale="70" zoomScaleNormal="70" zoomScalePageLayoutView="0" workbookViewId="0" topLeftCell="C11">
      <selection activeCell="A16" sqref="A16"/>
    </sheetView>
  </sheetViews>
  <sheetFormatPr defaultColWidth="9.00390625" defaultRowHeight="13.5" customHeight="1"/>
  <cols>
    <col min="1" max="1" width="59.625" style="4" bestFit="1" customWidth="1"/>
    <col min="2" max="3" width="19.75390625" style="9" customWidth="1"/>
    <col min="4" max="5" width="20.75390625" style="9" customWidth="1"/>
    <col min="6" max="7" width="21.25390625" style="9" hidden="1" customWidth="1"/>
    <col min="8" max="9" width="20.75390625" style="9" customWidth="1"/>
    <col min="10" max="10" width="21.25390625" style="9" hidden="1" customWidth="1"/>
    <col min="11" max="11" width="10.75390625" style="9" hidden="1" customWidth="1"/>
    <col min="12" max="13" width="20.75390625" style="9" customWidth="1"/>
    <col min="14" max="14" width="21.25390625" style="9" hidden="1" customWidth="1"/>
    <col min="15" max="15" width="11.375" style="9" hidden="1" customWidth="1"/>
    <col min="16" max="17" width="20.75390625" style="9" customWidth="1"/>
    <col min="18" max="18" width="21.25390625" style="9" hidden="1" customWidth="1"/>
    <col min="19" max="19" width="11.625" style="9" hidden="1" customWidth="1"/>
    <col min="20" max="21" width="20.75390625" style="9" customWidth="1"/>
    <col min="22" max="23" width="14.25390625" style="4" hidden="1" customWidth="1"/>
    <col min="24" max="27" width="20.75390625" style="4" customWidth="1"/>
    <col min="28" max="28" width="9.125" style="4" bestFit="1" customWidth="1"/>
    <col min="29" max="29" width="10.125" style="4" bestFit="1" customWidth="1"/>
    <col min="30" max="30" width="8.25390625" style="4" customWidth="1"/>
    <col min="31" max="31" width="16.125" style="4" customWidth="1"/>
    <col min="32" max="32" width="9.125" style="4" bestFit="1" customWidth="1"/>
    <col min="33" max="16384" width="9.125" style="4" customWidth="1"/>
  </cols>
  <sheetData>
    <row r="1" spans="1:24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/>
      <c r="V1" s="3" t="s">
        <v>0</v>
      </c>
      <c r="X1" s="3" t="s">
        <v>0</v>
      </c>
    </row>
    <row r="2" spans="1:31" ht="15" hidden="1" thickBot="1">
      <c r="A2" s="13" t="s">
        <v>13</v>
      </c>
      <c r="B2" s="14"/>
      <c r="C2" s="14"/>
      <c r="D2" s="14"/>
      <c r="E2" s="14"/>
      <c r="F2" s="14"/>
      <c r="G2" s="14"/>
      <c r="H2" s="14">
        <f>IF(F2=0,0,F2-D2)</f>
        <v>0</v>
      </c>
      <c r="I2" s="14">
        <f>IF(G2=0,0,G2-E2)</f>
        <v>0</v>
      </c>
      <c r="J2" s="14"/>
      <c r="K2" s="14"/>
      <c r="L2" s="14">
        <f>IF(J2=0,0,J2-F2)</f>
        <v>0</v>
      </c>
      <c r="M2" s="14">
        <f>IF(K2=0,0,K2-G2)</f>
        <v>0</v>
      </c>
      <c r="N2" s="14"/>
      <c r="O2" s="14"/>
      <c r="P2" s="14">
        <f>IF(N2=0,0,N2-J2)</f>
        <v>0</v>
      </c>
      <c r="Q2" s="14">
        <f>IF(O2=0,0,O2-K2)</f>
        <v>0</v>
      </c>
      <c r="R2" s="14"/>
      <c r="S2" s="14"/>
      <c r="T2" s="14">
        <f>IF(R2=0,0,R2-N2)</f>
        <v>0</v>
      </c>
      <c r="U2" s="14">
        <f>IF(S2=0,0,S2-O2)</f>
        <v>0</v>
      </c>
      <c r="V2" s="14"/>
      <c r="W2" s="14"/>
      <c r="X2" s="14">
        <f>IF(V2=0,0,V2-R2)</f>
        <v>0</v>
      </c>
      <c r="Y2" s="14">
        <f>IF(W2=0,0,W2-S2)</f>
        <v>0</v>
      </c>
      <c r="Z2" s="14">
        <f>D2+H2+L2+P2+T2+X2</f>
        <v>0</v>
      </c>
      <c r="AA2" s="14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4">
        <v>-1</v>
      </c>
    </row>
    <row r="3" spans="1:24" ht="12.75" customHeight="1" hidden="1" thickBot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ht="15" hidden="1" thickBot="1">
      <c r="A4" s="22"/>
      <c r="B4" s="18"/>
      <c r="C4" s="18"/>
      <c r="D4" s="18"/>
      <c r="E4" s="18"/>
      <c r="F4" s="18"/>
      <c r="G4" s="18"/>
      <c r="H4" s="18">
        <f>IF(F4=0,0,F4-D4)</f>
        <v>0</v>
      </c>
      <c r="I4" s="18">
        <f>IF(G4=0,0,G4-E4)</f>
        <v>0</v>
      </c>
      <c r="J4" s="18"/>
      <c r="K4" s="18"/>
      <c r="L4" s="18">
        <f>IF(J4=0,0,J4-F4)</f>
        <v>0</v>
      </c>
      <c r="M4" s="18">
        <f>IF(K4=0,0,K4-G4)</f>
        <v>0</v>
      </c>
      <c r="N4" s="18"/>
      <c r="O4" s="18"/>
      <c r="P4" s="18">
        <f>IF(N4=0,0,N4-J4)</f>
        <v>0</v>
      </c>
      <c r="Q4" s="18">
        <f>IF(O4=0,0,O4-K4)</f>
        <v>0</v>
      </c>
      <c r="R4" s="18"/>
      <c r="S4" s="18"/>
      <c r="T4" s="18">
        <f>IF(R4=0,0,R4-N4)</f>
        <v>0</v>
      </c>
      <c r="U4" s="18">
        <f>IF(S4=0,0,S4-O4)</f>
        <v>0</v>
      </c>
      <c r="V4" s="18"/>
      <c r="W4" s="18"/>
      <c r="X4" s="18">
        <f>IF(V4=0,0,V4-R4)</f>
        <v>0</v>
      </c>
      <c r="Y4" s="18">
        <f>IF(W4=0,0,W4-S4)</f>
        <v>0</v>
      </c>
      <c r="Z4" s="18">
        <f>D4+H4+L4+P4+T4+X4</f>
        <v>0</v>
      </c>
      <c r="AA4" s="18">
        <f>E4+I4+M4+Q4+U4+Y4</f>
        <v>0</v>
      </c>
      <c r="AB4" s="19">
        <f>IF(AA4=0,0,IF(Z4=0,0,(AA4-Z4)/Z4*100))</f>
        <v>0</v>
      </c>
      <c r="AC4" s="20">
        <f>IF(Z4=0,0,IF(B4=0,0,Z4/B4*100))</f>
        <v>0</v>
      </c>
      <c r="AD4" s="20">
        <f>IF(AA4=0,0,IF(C4=0,0,AA4/C4*100))</f>
        <v>0</v>
      </c>
      <c r="AE4" s="18">
        <v>-1</v>
      </c>
    </row>
    <row r="5" spans="1:24" ht="12.75" customHeight="1" hidden="1">
      <c r="A5" s="5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3" t="s">
        <v>0</v>
      </c>
      <c r="X5" s="3" t="s">
        <v>0</v>
      </c>
    </row>
    <row r="6" spans="1:24" ht="15.75" customHeight="1" hidden="1">
      <c r="A6" s="3" t="s">
        <v>14</v>
      </c>
      <c r="B6" s="21">
        <v>2023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3" t="s">
        <v>0</v>
      </c>
      <c r="X6" s="3" t="s">
        <v>0</v>
      </c>
    </row>
    <row r="7" spans="1:24" ht="14.25" hidden="1">
      <c r="A7" s="7" t="s">
        <v>3</v>
      </c>
      <c r="B7" s="8" t="s">
        <v>22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8" t="s">
        <v>0</v>
      </c>
      <c r="S7" s="8" t="s">
        <v>0</v>
      </c>
      <c r="T7" s="8" t="s">
        <v>0</v>
      </c>
      <c r="U7" s="8" t="s">
        <v>0</v>
      </c>
      <c r="V7" s="8" t="s">
        <v>0</v>
      </c>
      <c r="X7" s="8" t="s">
        <v>0</v>
      </c>
    </row>
    <row r="8" spans="1:2" ht="14.25" hidden="1">
      <c r="A8" s="4" t="s">
        <v>15</v>
      </c>
      <c r="B8" s="9" t="s">
        <v>23</v>
      </c>
    </row>
    <row r="9" ht="14.25" hidden="1"/>
    <row r="10" ht="13.5" customHeight="1" hidden="1"/>
    <row r="11" spans="1:31" ht="22.5" customHeight="1">
      <c r="A11" s="25" t="s">
        <v>1</v>
      </c>
      <c r="B11" s="25" t="s">
        <v>0</v>
      </c>
      <c r="C11" s="25" t="s">
        <v>0</v>
      </c>
      <c r="D11" s="25" t="s">
        <v>0</v>
      </c>
      <c r="E11" s="25" t="s">
        <v>0</v>
      </c>
      <c r="F11" s="25" t="s">
        <v>0</v>
      </c>
      <c r="G11" s="25" t="s">
        <v>0</v>
      </c>
      <c r="H11" s="25" t="s">
        <v>0</v>
      </c>
      <c r="I11" s="25" t="s">
        <v>0</v>
      </c>
      <c r="J11" s="25" t="s">
        <v>0</v>
      </c>
      <c r="K11" s="25" t="s">
        <v>0</v>
      </c>
      <c r="L11" s="25" t="s">
        <v>0</v>
      </c>
      <c r="M11" s="25" t="s">
        <v>0</v>
      </c>
      <c r="N11" s="25" t="s">
        <v>0</v>
      </c>
      <c r="O11" s="25" t="s">
        <v>0</v>
      </c>
      <c r="P11" s="25" t="s">
        <v>0</v>
      </c>
      <c r="Q11" s="25" t="s">
        <v>0</v>
      </c>
      <c r="R11" s="25" t="s">
        <v>0</v>
      </c>
      <c r="S11" s="25" t="s">
        <v>0</v>
      </c>
      <c r="T11" s="25" t="s">
        <v>0</v>
      </c>
      <c r="U11" s="25" t="s">
        <v>0</v>
      </c>
      <c r="V11" s="25" t="s">
        <v>0</v>
      </c>
      <c r="W11" s="25" t="s">
        <v>0</v>
      </c>
      <c r="X11" s="25" t="s">
        <v>0</v>
      </c>
      <c r="Y11" s="25" t="s">
        <v>0</v>
      </c>
      <c r="Z11" s="25" t="s">
        <v>0</v>
      </c>
      <c r="AA11" s="25" t="s">
        <v>0</v>
      </c>
      <c r="AB11" s="25" t="s">
        <v>0</v>
      </c>
      <c r="AC11" s="25" t="s">
        <v>0</v>
      </c>
      <c r="AD11" s="25" t="s">
        <v>0</v>
      </c>
      <c r="AE11" s="25" t="s">
        <v>0</v>
      </c>
    </row>
    <row r="12" spans="1:27" ht="16.5" customHeight="1">
      <c r="A12" s="10" t="s">
        <v>2</v>
      </c>
      <c r="B12" s="17">
        <f>ButceYil</f>
        <v>2023</v>
      </c>
      <c r="V12" s="9" t="s">
        <v>0</v>
      </c>
      <c r="W12" s="9" t="s">
        <v>0</v>
      </c>
      <c r="X12" s="9" t="s">
        <v>0</v>
      </c>
      <c r="Y12" s="9" t="s">
        <v>0</v>
      </c>
      <c r="Z12" s="9" t="s">
        <v>0</v>
      </c>
      <c r="AA12" s="9" t="s">
        <v>0</v>
      </c>
    </row>
    <row r="13" spans="1:25" ht="17.25" customHeight="1" thickBot="1">
      <c r="A13" s="11" t="s">
        <v>15</v>
      </c>
      <c r="B13" s="26" t="str">
        <f>KurAd</f>
        <v>DOĞU KARADENİZ PROJESİ BÖLGE KALKINMA İDARESİ BAŞKANLIĞI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6" t="s">
        <v>0</v>
      </c>
      <c r="P13" s="26" t="s">
        <v>0</v>
      </c>
      <c r="Q13" s="26" t="s">
        <v>0</v>
      </c>
      <c r="V13" s="9" t="s">
        <v>0</v>
      </c>
      <c r="W13" s="9" t="s">
        <v>0</v>
      </c>
      <c r="X13" s="9" t="s">
        <v>0</v>
      </c>
      <c r="Y13" s="9" t="s">
        <v>0</v>
      </c>
    </row>
    <row r="14" spans="1:31" ht="51.75" customHeight="1">
      <c r="A14" s="23" t="s">
        <v>16</v>
      </c>
      <c r="B14" s="23" t="str">
        <f>ButceYil-1&amp;" "&amp;"GERÇEKLEŞME TOPLAMI"</f>
        <v>2022 GERÇEKLEŞME TOPLAMI</v>
      </c>
      <c r="C14" s="23" t="str">
        <f>ButceYil&amp;" "&amp;"BAŞLANGIÇ ÖDENEĞİ"</f>
        <v>2023 BAŞLANGIÇ ÖDENEĞİ</v>
      </c>
      <c r="D14" s="23" t="s">
        <v>4</v>
      </c>
      <c r="E14" s="23" t="s">
        <v>0</v>
      </c>
      <c r="F14" s="23" t="s">
        <v>17</v>
      </c>
      <c r="G14" s="23" t="s">
        <v>0</v>
      </c>
      <c r="H14" s="23" t="s">
        <v>5</v>
      </c>
      <c r="I14" s="23" t="s">
        <v>0</v>
      </c>
      <c r="J14" s="23" t="s">
        <v>18</v>
      </c>
      <c r="K14" s="23" t="s">
        <v>0</v>
      </c>
      <c r="L14" s="23" t="s">
        <v>6</v>
      </c>
      <c r="M14" s="23" t="s">
        <v>0</v>
      </c>
      <c r="N14" s="23" t="s">
        <v>19</v>
      </c>
      <c r="O14" s="23" t="s">
        <v>0</v>
      </c>
      <c r="P14" s="23" t="s">
        <v>7</v>
      </c>
      <c r="Q14" s="23" t="s">
        <v>0</v>
      </c>
      <c r="R14" s="23" t="s">
        <v>20</v>
      </c>
      <c r="S14" s="23" t="s">
        <v>0</v>
      </c>
      <c r="T14" s="23" t="s">
        <v>8</v>
      </c>
      <c r="U14" s="23" t="s">
        <v>0</v>
      </c>
      <c r="V14" s="23" t="s">
        <v>21</v>
      </c>
      <c r="W14" s="23" t="s">
        <v>0</v>
      </c>
      <c r="X14" s="23" t="s">
        <v>9</v>
      </c>
      <c r="Y14" s="23" t="s">
        <v>0</v>
      </c>
      <c r="Z14" s="23" t="s">
        <v>10</v>
      </c>
      <c r="AA14" s="23" t="s">
        <v>0</v>
      </c>
      <c r="AB14" s="23" t="s">
        <v>11</v>
      </c>
      <c r="AC14" s="23" t="s">
        <v>12</v>
      </c>
      <c r="AD14" s="23" t="s">
        <v>0</v>
      </c>
      <c r="AE14" s="23" t="str">
        <f>ButceYil&amp;" "&amp;"YILSONU GERÇEKLEŞME TAHMİNİ"</f>
        <v>2023 YILSONU GERÇEKLEŞME TAHMİNİ</v>
      </c>
    </row>
    <row r="15" spans="1:31" ht="39" customHeight="1" thickBot="1">
      <c r="A15" s="24" t="s">
        <v>0</v>
      </c>
      <c r="B15" s="24" t="s">
        <v>0</v>
      </c>
      <c r="C15" s="24" t="s">
        <v>0</v>
      </c>
      <c r="D15" s="12">
        <f>ButceYil-1</f>
        <v>2022</v>
      </c>
      <c r="E15" s="12">
        <f>ButceYil</f>
        <v>2023</v>
      </c>
      <c r="F15" s="12">
        <f>ButceYil-1</f>
        <v>2022</v>
      </c>
      <c r="G15" s="12">
        <f>ButceYil</f>
        <v>2023</v>
      </c>
      <c r="H15" s="12">
        <f>ButceYil-1</f>
        <v>2022</v>
      </c>
      <c r="I15" s="12">
        <f>ButceYil</f>
        <v>2023</v>
      </c>
      <c r="J15" s="12">
        <f>ButceYil-1</f>
        <v>2022</v>
      </c>
      <c r="K15" s="12">
        <f>ButceYil</f>
        <v>2023</v>
      </c>
      <c r="L15" s="12">
        <f>ButceYil-1</f>
        <v>2022</v>
      </c>
      <c r="M15" s="12">
        <f>ButceYil</f>
        <v>2023</v>
      </c>
      <c r="N15" s="12">
        <f>ButceYil-1</f>
        <v>2022</v>
      </c>
      <c r="O15" s="12">
        <f>ButceYil</f>
        <v>2023</v>
      </c>
      <c r="P15" s="12">
        <f>ButceYil-1</f>
        <v>2022</v>
      </c>
      <c r="Q15" s="12">
        <f>ButceYil</f>
        <v>2023</v>
      </c>
      <c r="R15" s="12">
        <f>ButceYil-1</f>
        <v>2022</v>
      </c>
      <c r="S15" s="12">
        <f>ButceYil</f>
        <v>2023</v>
      </c>
      <c r="T15" s="12">
        <f>ButceYil-1</f>
        <v>2022</v>
      </c>
      <c r="U15" s="12">
        <f>ButceYil</f>
        <v>2023</v>
      </c>
      <c r="V15" s="12">
        <f>ButceYil-1</f>
        <v>2022</v>
      </c>
      <c r="W15" s="12">
        <f>ButceYil</f>
        <v>2023</v>
      </c>
      <c r="X15" s="12">
        <f>ButceYil-1</f>
        <v>2022</v>
      </c>
      <c r="Y15" s="12">
        <f>ButceYil</f>
        <v>2023</v>
      </c>
      <c r="Z15" s="12">
        <f>ButceYil-1</f>
        <v>2022</v>
      </c>
      <c r="AA15" s="12">
        <f>ButceYil</f>
        <v>2023</v>
      </c>
      <c r="AB15" s="24" t="s">
        <v>0</v>
      </c>
      <c r="AC15" s="12">
        <f>ButceYil-1</f>
        <v>2022</v>
      </c>
      <c r="AD15" s="12">
        <f>ButceYil</f>
        <v>2023</v>
      </c>
      <c r="AE15" s="24" t="s">
        <v>0</v>
      </c>
    </row>
    <row r="16" spans="1:31" ht="24.75" customHeight="1">
      <c r="A16" s="13" t="s">
        <v>13</v>
      </c>
      <c r="B16" s="14">
        <v>525966485.91</v>
      </c>
      <c r="C16" s="14">
        <v>433040000</v>
      </c>
      <c r="D16" s="14">
        <v>1064485.7800000003</v>
      </c>
      <c r="E16" s="14">
        <v>2479667.3600000003</v>
      </c>
      <c r="F16" s="14">
        <v>1975710.53</v>
      </c>
      <c r="G16" s="14">
        <v>5071131.27</v>
      </c>
      <c r="H16" s="14">
        <f aca="true" t="shared" si="0" ref="H16:H40">IF(F16=0,0,F16-D16)</f>
        <v>911224.7499999998</v>
      </c>
      <c r="I16" s="14">
        <f aca="true" t="shared" si="1" ref="I16:I40">IF(G16=0,0,G16-E16)</f>
        <v>2591463.909999999</v>
      </c>
      <c r="J16" s="14">
        <v>3297863.5200000005</v>
      </c>
      <c r="K16" s="14">
        <v>29519846.69</v>
      </c>
      <c r="L16" s="14">
        <f aca="true" t="shared" si="2" ref="L16:L40">IF(J16=0,0,J16-F16)</f>
        <v>1322152.9900000005</v>
      </c>
      <c r="M16" s="14">
        <f aca="true" t="shared" si="3" ref="M16:M40">IF(K16=0,0,K16-G16)</f>
        <v>24448715.42</v>
      </c>
      <c r="N16" s="14">
        <v>4802969.0200000005</v>
      </c>
      <c r="O16" s="14">
        <v>48620979.019999996</v>
      </c>
      <c r="P16" s="14">
        <f aca="true" t="shared" si="4" ref="P16:P40">IF(N16=0,0,N16-J16)</f>
        <v>1505105.5</v>
      </c>
      <c r="Q16" s="14">
        <f aca="true" t="shared" si="5" ref="Q16:Q40">IF(O16=0,0,O16-K16)</f>
        <v>19101132.329999994</v>
      </c>
      <c r="R16" s="14">
        <v>5864791.37</v>
      </c>
      <c r="S16" s="14">
        <v>59552758.04000001</v>
      </c>
      <c r="T16" s="14">
        <f aca="true" t="shared" si="6" ref="T16:T40">IF(R16=0,0,R16-N16)</f>
        <v>1061822.3499999996</v>
      </c>
      <c r="U16" s="14">
        <f aca="true" t="shared" si="7" ref="U16:U40">IF(S16=0,0,S16-O16)</f>
        <v>10931779.02000001</v>
      </c>
      <c r="V16" s="14">
        <v>7809816.800000001</v>
      </c>
      <c r="W16" s="14">
        <v>72310098.66</v>
      </c>
      <c r="X16" s="14">
        <f aca="true" t="shared" si="8" ref="X16:X40">IF(V16=0,0,V16-R16)</f>
        <v>1945025.4300000006</v>
      </c>
      <c r="Y16" s="14">
        <f aca="true" t="shared" si="9" ref="Y16:Y40">IF(W16=0,0,W16-S16)</f>
        <v>12757340.61999999</v>
      </c>
      <c r="Z16" s="14">
        <f aca="true" t="shared" si="10" ref="Z16:Z40">D16+H16+L16+P16+T16+X16</f>
        <v>7809816.800000001</v>
      </c>
      <c r="AA16" s="14">
        <f aca="true" t="shared" si="11" ref="AA16:AA40">E16+I16+M16+Q16+U16+Y16</f>
        <v>72310098.66</v>
      </c>
      <c r="AB16" s="15">
        <f aca="true" t="shared" si="12" ref="AB16:AB40">IF(AA16=0,0,IF(Z16=0,0,(AA16-Z16)/Z16*100))</f>
        <v>825.8872584565619</v>
      </c>
      <c r="AC16" s="16">
        <f aca="true" t="shared" si="13" ref="AC16:AC40">IF(Z16=0,0,IF(B16=0,0,Z16/B16*100))</f>
        <v>1.4848506528867251</v>
      </c>
      <c r="AD16" s="16">
        <f aca="true" t="shared" si="14" ref="AD16:AD40">IF(AA16=0,0,IF(C16=0,0,AA16/C16*100))</f>
        <v>16.698249274893772</v>
      </c>
      <c r="AE16" s="14">
        <v>441167600</v>
      </c>
    </row>
    <row r="17" spans="1:31" ht="24.75" customHeight="1">
      <c r="A17" s="13" t="s">
        <v>24</v>
      </c>
      <c r="B17" s="14">
        <v>10227931.149999999</v>
      </c>
      <c r="C17" s="14">
        <v>15597000</v>
      </c>
      <c r="D17" s="14">
        <v>580535.79</v>
      </c>
      <c r="E17" s="14">
        <v>1545047.13</v>
      </c>
      <c r="F17" s="14">
        <v>1143000.95</v>
      </c>
      <c r="G17" s="14">
        <v>2911551.09</v>
      </c>
      <c r="H17" s="14">
        <f t="shared" si="0"/>
        <v>562465.1599999999</v>
      </c>
      <c r="I17" s="14">
        <f t="shared" si="1"/>
        <v>1366503.96</v>
      </c>
      <c r="J17" s="14">
        <v>1839706.71</v>
      </c>
      <c r="K17" s="14">
        <v>4055595.42</v>
      </c>
      <c r="L17" s="14">
        <f t="shared" si="2"/>
        <v>696705.76</v>
      </c>
      <c r="M17" s="14">
        <f t="shared" si="3"/>
        <v>1144044.33</v>
      </c>
      <c r="N17" s="14">
        <v>2522184.87</v>
      </c>
      <c r="O17" s="14">
        <v>5378559.279999999</v>
      </c>
      <c r="P17" s="14">
        <f t="shared" si="4"/>
        <v>682478.1600000001</v>
      </c>
      <c r="Q17" s="14">
        <f t="shared" si="5"/>
        <v>1322963.8599999994</v>
      </c>
      <c r="R17" s="14">
        <v>3289786.5</v>
      </c>
      <c r="S17" s="14">
        <v>6639751.890000001</v>
      </c>
      <c r="T17" s="14">
        <f t="shared" si="6"/>
        <v>767601.6299999999</v>
      </c>
      <c r="U17" s="14">
        <f t="shared" si="7"/>
        <v>1261192.6100000013</v>
      </c>
      <c r="V17" s="14">
        <v>4174161.4300000006</v>
      </c>
      <c r="W17" s="14">
        <v>8146092.32</v>
      </c>
      <c r="X17" s="14">
        <f t="shared" si="8"/>
        <v>884374.9300000006</v>
      </c>
      <c r="Y17" s="14">
        <f t="shared" si="9"/>
        <v>1506340.4299999997</v>
      </c>
      <c r="Z17" s="14">
        <f t="shared" si="10"/>
        <v>4174161.4300000006</v>
      </c>
      <c r="AA17" s="14">
        <f t="shared" si="11"/>
        <v>8146092.32</v>
      </c>
      <c r="AB17" s="15">
        <f t="shared" si="12"/>
        <v>95.15518162410885</v>
      </c>
      <c r="AC17" s="16">
        <f t="shared" si="13"/>
        <v>40.81139546974757</v>
      </c>
      <c r="AD17" s="16">
        <f t="shared" si="14"/>
        <v>52.2285844713727</v>
      </c>
      <c r="AE17" s="14">
        <v>20867600</v>
      </c>
    </row>
    <row r="18" spans="1:31" ht="24.75" customHeight="1">
      <c r="A18" s="22" t="s">
        <v>25</v>
      </c>
      <c r="B18" s="18">
        <v>5632581.05</v>
      </c>
      <c r="C18" s="18">
        <v>9570000</v>
      </c>
      <c r="D18" s="18">
        <v>421581.39</v>
      </c>
      <c r="E18" s="18">
        <v>1109038.73</v>
      </c>
      <c r="F18" s="18">
        <v>800653.35</v>
      </c>
      <c r="G18" s="18">
        <v>1839161.16</v>
      </c>
      <c r="H18" s="18">
        <f t="shared" si="0"/>
        <v>379071.95999999996</v>
      </c>
      <c r="I18" s="18">
        <f t="shared" si="1"/>
        <v>730122.4299999999</v>
      </c>
      <c r="J18" s="18">
        <v>1172315.9</v>
      </c>
      <c r="K18" s="18">
        <v>2568555.06</v>
      </c>
      <c r="L18" s="18">
        <f t="shared" si="2"/>
        <v>371662.54999999993</v>
      </c>
      <c r="M18" s="18">
        <f t="shared" si="3"/>
        <v>729393.9000000001</v>
      </c>
      <c r="N18" s="18">
        <v>1545239.05</v>
      </c>
      <c r="O18" s="18">
        <v>3308833.52</v>
      </c>
      <c r="P18" s="18">
        <f t="shared" si="4"/>
        <v>372923.15000000014</v>
      </c>
      <c r="Q18" s="18">
        <f t="shared" si="5"/>
        <v>740278.46</v>
      </c>
      <c r="R18" s="18">
        <v>1917343.5</v>
      </c>
      <c r="S18" s="18">
        <v>4189599.12</v>
      </c>
      <c r="T18" s="18">
        <f t="shared" si="6"/>
        <v>372104.44999999995</v>
      </c>
      <c r="U18" s="18">
        <f t="shared" si="7"/>
        <v>880765.6000000001</v>
      </c>
      <c r="V18" s="18">
        <v>2458193.18</v>
      </c>
      <c r="W18" s="18">
        <v>5030458.51</v>
      </c>
      <c r="X18" s="18">
        <f t="shared" si="8"/>
        <v>540849.6800000002</v>
      </c>
      <c r="Y18" s="18">
        <f t="shared" si="9"/>
        <v>840859.3899999997</v>
      </c>
      <c r="Z18" s="18">
        <f t="shared" si="10"/>
        <v>2458193.18</v>
      </c>
      <c r="AA18" s="18">
        <f t="shared" si="11"/>
        <v>5030458.51</v>
      </c>
      <c r="AB18" s="19">
        <f t="shared" si="12"/>
        <v>104.64048761212493</v>
      </c>
      <c r="AC18" s="20">
        <f t="shared" si="13"/>
        <v>43.64239339263481</v>
      </c>
      <c r="AD18" s="20">
        <f t="shared" si="14"/>
        <v>52.56487471264367</v>
      </c>
      <c r="AE18" s="18">
        <v>12506000</v>
      </c>
    </row>
    <row r="19" spans="1:31" ht="24.75" customHeight="1">
      <c r="A19" s="22" t="s">
        <v>26</v>
      </c>
      <c r="B19" s="18">
        <v>809596.84</v>
      </c>
      <c r="C19" s="18">
        <v>1247000</v>
      </c>
      <c r="D19" s="18">
        <v>0</v>
      </c>
      <c r="E19" s="18">
        <v>148566.81</v>
      </c>
      <c r="F19" s="18">
        <v>0</v>
      </c>
      <c r="G19" s="18">
        <v>238017.86</v>
      </c>
      <c r="H19" s="18">
        <f t="shared" si="0"/>
        <v>0</v>
      </c>
      <c r="I19" s="18">
        <f t="shared" si="1"/>
        <v>89451.04999999999</v>
      </c>
      <c r="J19" s="18">
        <v>84769.59</v>
      </c>
      <c r="K19" s="18">
        <v>329319.66</v>
      </c>
      <c r="L19" s="18">
        <f t="shared" si="2"/>
        <v>84769.59</v>
      </c>
      <c r="M19" s="18">
        <f t="shared" si="3"/>
        <v>91301.79999999999</v>
      </c>
      <c r="N19" s="18">
        <v>136629.75</v>
      </c>
      <c r="O19" s="18">
        <v>424914.28</v>
      </c>
      <c r="P19" s="18">
        <f t="shared" si="4"/>
        <v>51860.16</v>
      </c>
      <c r="Q19" s="18">
        <f t="shared" si="5"/>
        <v>95594.62000000005</v>
      </c>
      <c r="R19" s="18">
        <v>213689.07</v>
      </c>
      <c r="S19" s="18">
        <v>424914.28</v>
      </c>
      <c r="T19" s="18">
        <f t="shared" si="6"/>
        <v>77059.32</v>
      </c>
      <c r="U19" s="18">
        <f t="shared" si="7"/>
        <v>0</v>
      </c>
      <c r="V19" s="18">
        <v>283120.66</v>
      </c>
      <c r="W19" s="18">
        <v>505294.2</v>
      </c>
      <c r="X19" s="18">
        <f t="shared" si="8"/>
        <v>69431.58999999997</v>
      </c>
      <c r="Y19" s="18">
        <f t="shared" si="9"/>
        <v>80379.91999999998</v>
      </c>
      <c r="Z19" s="18">
        <f t="shared" si="10"/>
        <v>283120.66</v>
      </c>
      <c r="AA19" s="18">
        <f t="shared" si="11"/>
        <v>505294.2</v>
      </c>
      <c r="AB19" s="19">
        <f t="shared" si="12"/>
        <v>78.47309341536575</v>
      </c>
      <c r="AC19" s="20">
        <f t="shared" si="13"/>
        <v>34.970573748780936</v>
      </c>
      <c r="AD19" s="20">
        <f t="shared" si="14"/>
        <v>40.5207858861267</v>
      </c>
      <c r="AE19" s="18">
        <v>1386000</v>
      </c>
    </row>
    <row r="20" spans="1:31" ht="24.75" customHeight="1">
      <c r="A20" s="22" t="s">
        <v>27</v>
      </c>
      <c r="B20" s="18">
        <v>3783938.26</v>
      </c>
      <c r="C20" s="18">
        <v>4773000</v>
      </c>
      <c r="D20" s="18">
        <v>158954.4</v>
      </c>
      <c r="E20" s="18">
        <v>287441.59</v>
      </c>
      <c r="F20" s="18">
        <v>342347.6</v>
      </c>
      <c r="G20" s="18">
        <v>834372.07</v>
      </c>
      <c r="H20" s="18">
        <f t="shared" si="0"/>
        <v>183393.19999999998</v>
      </c>
      <c r="I20" s="18">
        <f t="shared" si="1"/>
        <v>546930.48</v>
      </c>
      <c r="J20" s="18">
        <v>582621.22</v>
      </c>
      <c r="K20" s="18">
        <v>1157720.7</v>
      </c>
      <c r="L20" s="18">
        <f t="shared" si="2"/>
        <v>240273.62</v>
      </c>
      <c r="M20" s="18">
        <f t="shared" si="3"/>
        <v>323348.63</v>
      </c>
      <c r="N20" s="18">
        <v>840316.07</v>
      </c>
      <c r="O20" s="18">
        <v>1644811.48</v>
      </c>
      <c r="P20" s="18">
        <f t="shared" si="4"/>
        <v>257694.84999999998</v>
      </c>
      <c r="Q20" s="18">
        <f t="shared" si="5"/>
        <v>487090.78</v>
      </c>
      <c r="R20" s="18">
        <v>1158753.93</v>
      </c>
      <c r="S20" s="18">
        <v>2025238.49</v>
      </c>
      <c r="T20" s="18">
        <f t="shared" si="6"/>
        <v>318437.86</v>
      </c>
      <c r="U20" s="18">
        <f t="shared" si="7"/>
        <v>380427.01</v>
      </c>
      <c r="V20" s="18">
        <v>1432847.59</v>
      </c>
      <c r="W20" s="18">
        <v>2610339.61</v>
      </c>
      <c r="X20" s="18">
        <f t="shared" si="8"/>
        <v>274093.66000000015</v>
      </c>
      <c r="Y20" s="18">
        <f t="shared" si="9"/>
        <v>585101.1199999999</v>
      </c>
      <c r="Z20" s="18">
        <f t="shared" si="10"/>
        <v>1432847.59</v>
      </c>
      <c r="AA20" s="18">
        <f t="shared" si="11"/>
        <v>2610339.6100000003</v>
      </c>
      <c r="AB20" s="19">
        <f t="shared" si="12"/>
        <v>82.1784555606504</v>
      </c>
      <c r="AC20" s="20">
        <f t="shared" si="13"/>
        <v>37.86656894343726</v>
      </c>
      <c r="AD20" s="20">
        <f t="shared" si="14"/>
        <v>54.68970479782108</v>
      </c>
      <c r="AE20" s="18">
        <v>6968000</v>
      </c>
    </row>
    <row r="21" spans="1:31" ht="24.75" customHeight="1">
      <c r="A21" s="22" t="s">
        <v>28</v>
      </c>
      <c r="B21" s="18">
        <v>1815</v>
      </c>
      <c r="C21" s="18">
        <v>7000</v>
      </c>
      <c r="D21" s="18">
        <v>0</v>
      </c>
      <c r="E21" s="18">
        <v>0</v>
      </c>
      <c r="F21" s="18">
        <v>0</v>
      </c>
      <c r="G21" s="18">
        <v>0</v>
      </c>
      <c r="H21" s="18">
        <f t="shared" si="0"/>
        <v>0</v>
      </c>
      <c r="I21" s="18">
        <f t="shared" si="1"/>
        <v>0</v>
      </c>
      <c r="J21" s="18">
        <v>0</v>
      </c>
      <c r="K21" s="18">
        <v>0</v>
      </c>
      <c r="L21" s="18">
        <f t="shared" si="2"/>
        <v>0</v>
      </c>
      <c r="M21" s="18">
        <f t="shared" si="3"/>
        <v>0</v>
      </c>
      <c r="N21" s="18">
        <v>0</v>
      </c>
      <c r="O21" s="18">
        <v>0</v>
      </c>
      <c r="P21" s="18">
        <f t="shared" si="4"/>
        <v>0</v>
      </c>
      <c r="Q21" s="18">
        <f t="shared" si="5"/>
        <v>0</v>
      </c>
      <c r="R21" s="18">
        <v>0</v>
      </c>
      <c r="S21" s="18">
        <v>0</v>
      </c>
      <c r="T21" s="18">
        <f t="shared" si="6"/>
        <v>0</v>
      </c>
      <c r="U21" s="18">
        <f t="shared" si="7"/>
        <v>0</v>
      </c>
      <c r="V21" s="18">
        <v>0</v>
      </c>
      <c r="W21" s="18">
        <v>0</v>
      </c>
      <c r="X21" s="18">
        <f t="shared" si="8"/>
        <v>0</v>
      </c>
      <c r="Y21" s="18">
        <f t="shared" si="9"/>
        <v>0</v>
      </c>
      <c r="Z21" s="18">
        <f t="shared" si="10"/>
        <v>0</v>
      </c>
      <c r="AA21" s="18">
        <f t="shared" si="11"/>
        <v>0</v>
      </c>
      <c r="AB21" s="19">
        <f t="shared" si="12"/>
        <v>0</v>
      </c>
      <c r="AC21" s="20">
        <f t="shared" si="13"/>
        <v>0</v>
      </c>
      <c r="AD21" s="20">
        <f t="shared" si="14"/>
        <v>0</v>
      </c>
      <c r="AE21" s="18">
        <v>7600</v>
      </c>
    </row>
    <row r="22" spans="1:31" ht="24.75" customHeight="1">
      <c r="A22" s="13" t="s">
        <v>29</v>
      </c>
      <c r="B22" s="14">
        <v>1659356.17</v>
      </c>
      <c r="C22" s="14">
        <v>2551000</v>
      </c>
      <c r="D22" s="14">
        <v>88514.07</v>
      </c>
      <c r="E22" s="14">
        <v>225467.33</v>
      </c>
      <c r="F22" s="14">
        <v>177216.82</v>
      </c>
      <c r="G22" s="14">
        <v>451623.14</v>
      </c>
      <c r="H22" s="14">
        <f t="shared" si="0"/>
        <v>88702.75</v>
      </c>
      <c r="I22" s="14">
        <f t="shared" si="1"/>
        <v>226155.81000000003</v>
      </c>
      <c r="J22" s="14">
        <v>283709.28</v>
      </c>
      <c r="K22" s="14">
        <v>633737.8400000001</v>
      </c>
      <c r="L22" s="14">
        <f t="shared" si="2"/>
        <v>106492.46000000002</v>
      </c>
      <c r="M22" s="14">
        <f t="shared" si="3"/>
        <v>182114.70000000007</v>
      </c>
      <c r="N22" s="14">
        <v>398764.6</v>
      </c>
      <c r="O22" s="14">
        <v>847150.34</v>
      </c>
      <c r="P22" s="14">
        <f t="shared" si="4"/>
        <v>115055.31999999995</v>
      </c>
      <c r="Q22" s="14">
        <f t="shared" si="5"/>
        <v>213412.49999999988</v>
      </c>
      <c r="R22" s="14">
        <v>530099.3400000001</v>
      </c>
      <c r="S22" s="14">
        <v>1038011.97</v>
      </c>
      <c r="T22" s="14">
        <f t="shared" si="6"/>
        <v>131334.7400000001</v>
      </c>
      <c r="U22" s="14">
        <f t="shared" si="7"/>
        <v>190861.63</v>
      </c>
      <c r="V22" s="14">
        <v>674814.2</v>
      </c>
      <c r="W22" s="14">
        <v>1282783.72</v>
      </c>
      <c r="X22" s="14">
        <f t="shared" si="8"/>
        <v>144714.85999999987</v>
      </c>
      <c r="Y22" s="14">
        <f t="shared" si="9"/>
        <v>244771.75</v>
      </c>
      <c r="Z22" s="14">
        <f t="shared" si="10"/>
        <v>674814.2</v>
      </c>
      <c r="AA22" s="14">
        <f t="shared" si="11"/>
        <v>1282783.72</v>
      </c>
      <c r="AB22" s="15">
        <f t="shared" si="12"/>
        <v>90.0943578247168</v>
      </c>
      <c r="AC22" s="16">
        <f t="shared" si="13"/>
        <v>40.66723059221216</v>
      </c>
      <c r="AD22" s="16">
        <f t="shared" si="14"/>
        <v>50.28552410819287</v>
      </c>
      <c r="AE22" s="14">
        <v>3620000</v>
      </c>
    </row>
    <row r="23" spans="1:31" ht="24.75" customHeight="1">
      <c r="A23" s="22" t="s">
        <v>30</v>
      </c>
      <c r="B23" s="18">
        <v>723699.79</v>
      </c>
      <c r="C23" s="18">
        <v>1318000</v>
      </c>
      <c r="D23" s="18">
        <v>53253.84</v>
      </c>
      <c r="E23" s="18">
        <v>139368.57</v>
      </c>
      <c r="F23" s="18">
        <v>102122.92</v>
      </c>
      <c r="G23" s="18">
        <v>232793.83</v>
      </c>
      <c r="H23" s="18">
        <f t="shared" si="0"/>
        <v>48869.08</v>
      </c>
      <c r="I23" s="18">
        <f t="shared" si="1"/>
        <v>93425.25999999998</v>
      </c>
      <c r="J23" s="18">
        <v>150992</v>
      </c>
      <c r="K23" s="18">
        <v>326220.71</v>
      </c>
      <c r="L23" s="18">
        <f t="shared" si="2"/>
        <v>48869.08</v>
      </c>
      <c r="M23" s="18">
        <f t="shared" si="3"/>
        <v>93426.88000000003</v>
      </c>
      <c r="N23" s="18">
        <v>199375.39</v>
      </c>
      <c r="O23" s="18">
        <v>420231.42</v>
      </c>
      <c r="P23" s="18">
        <f t="shared" si="4"/>
        <v>48383.390000000014</v>
      </c>
      <c r="Q23" s="18">
        <f t="shared" si="5"/>
        <v>94010.70999999996</v>
      </c>
      <c r="R23" s="18">
        <v>248252.23</v>
      </c>
      <c r="S23" s="18">
        <v>534049.96</v>
      </c>
      <c r="T23" s="18">
        <f t="shared" si="6"/>
        <v>48876.84</v>
      </c>
      <c r="U23" s="18">
        <f t="shared" si="7"/>
        <v>113818.53999999998</v>
      </c>
      <c r="V23" s="18">
        <v>318837.77</v>
      </c>
      <c r="W23" s="18">
        <v>644873.25</v>
      </c>
      <c r="X23" s="18">
        <f t="shared" si="8"/>
        <v>70585.54000000001</v>
      </c>
      <c r="Y23" s="18">
        <f t="shared" si="9"/>
        <v>110823.29000000004</v>
      </c>
      <c r="Z23" s="18">
        <f t="shared" si="10"/>
        <v>318837.77</v>
      </c>
      <c r="AA23" s="18">
        <f t="shared" si="11"/>
        <v>644873.25</v>
      </c>
      <c r="AB23" s="19">
        <f t="shared" si="12"/>
        <v>102.25748348446922</v>
      </c>
      <c r="AC23" s="20">
        <f t="shared" si="13"/>
        <v>44.05663431241288</v>
      </c>
      <c r="AD23" s="20">
        <f t="shared" si="14"/>
        <v>48.928167678300454</v>
      </c>
      <c r="AE23" s="18">
        <v>1750000</v>
      </c>
    </row>
    <row r="24" spans="1:31" ht="24.75" customHeight="1">
      <c r="A24" s="22" t="s">
        <v>31</v>
      </c>
      <c r="B24" s="18">
        <v>163657.99</v>
      </c>
      <c r="C24" s="18">
        <v>255000</v>
      </c>
      <c r="D24" s="18">
        <v>0</v>
      </c>
      <c r="E24" s="18">
        <v>29763.9</v>
      </c>
      <c r="F24" s="18">
        <v>0</v>
      </c>
      <c r="G24" s="18">
        <v>48101.37</v>
      </c>
      <c r="H24" s="18">
        <f t="shared" si="0"/>
        <v>0</v>
      </c>
      <c r="I24" s="18">
        <f t="shared" si="1"/>
        <v>18337.47</v>
      </c>
      <c r="J24" s="18">
        <v>17336.75</v>
      </c>
      <c r="K24" s="18">
        <v>66818.24</v>
      </c>
      <c r="L24" s="18">
        <f t="shared" si="2"/>
        <v>17336.75</v>
      </c>
      <c r="M24" s="18">
        <f t="shared" si="3"/>
        <v>18716.870000000003</v>
      </c>
      <c r="N24" s="18">
        <v>27534.84</v>
      </c>
      <c r="O24" s="18">
        <v>85661.57</v>
      </c>
      <c r="P24" s="18">
        <f t="shared" si="4"/>
        <v>10198.09</v>
      </c>
      <c r="Q24" s="18">
        <f t="shared" si="5"/>
        <v>18843.33</v>
      </c>
      <c r="R24" s="18">
        <v>43307.87</v>
      </c>
      <c r="S24" s="18">
        <v>85661.57</v>
      </c>
      <c r="T24" s="18">
        <f t="shared" si="6"/>
        <v>15773.030000000002</v>
      </c>
      <c r="U24" s="18">
        <f t="shared" si="7"/>
        <v>0</v>
      </c>
      <c r="V24" s="18">
        <v>57517.21</v>
      </c>
      <c r="W24" s="18">
        <v>98663.01</v>
      </c>
      <c r="X24" s="18">
        <f t="shared" si="8"/>
        <v>14209.339999999997</v>
      </c>
      <c r="Y24" s="18">
        <f t="shared" si="9"/>
        <v>13001.439999999988</v>
      </c>
      <c r="Z24" s="18">
        <f t="shared" si="10"/>
        <v>57517.21</v>
      </c>
      <c r="AA24" s="18">
        <f t="shared" si="11"/>
        <v>98663.01</v>
      </c>
      <c r="AB24" s="19">
        <f t="shared" si="12"/>
        <v>71.53650185744405</v>
      </c>
      <c r="AC24" s="20">
        <f t="shared" si="13"/>
        <v>35.14476134040263</v>
      </c>
      <c r="AD24" s="20">
        <f t="shared" si="14"/>
        <v>38.69137647058823</v>
      </c>
      <c r="AE24" s="18">
        <v>315000</v>
      </c>
    </row>
    <row r="25" spans="1:31" ht="24.75" customHeight="1">
      <c r="A25" s="22" t="s">
        <v>32</v>
      </c>
      <c r="B25" s="18">
        <v>771998.39</v>
      </c>
      <c r="C25" s="18">
        <v>978000</v>
      </c>
      <c r="D25" s="18">
        <v>35260.23</v>
      </c>
      <c r="E25" s="18">
        <v>56334.86</v>
      </c>
      <c r="F25" s="18">
        <v>75093.9</v>
      </c>
      <c r="G25" s="18">
        <v>170727.94</v>
      </c>
      <c r="H25" s="18">
        <f t="shared" si="0"/>
        <v>39833.66999999999</v>
      </c>
      <c r="I25" s="18">
        <f t="shared" si="1"/>
        <v>114393.08</v>
      </c>
      <c r="J25" s="18">
        <v>115380.53</v>
      </c>
      <c r="K25" s="18">
        <v>240698.89</v>
      </c>
      <c r="L25" s="18">
        <f t="shared" si="2"/>
        <v>40286.630000000005</v>
      </c>
      <c r="M25" s="18">
        <f t="shared" si="3"/>
        <v>69970.95000000001</v>
      </c>
      <c r="N25" s="18">
        <v>171854.37</v>
      </c>
      <c r="O25" s="18">
        <v>341257.35</v>
      </c>
      <c r="P25" s="18">
        <f t="shared" si="4"/>
        <v>56473.84</v>
      </c>
      <c r="Q25" s="18">
        <f t="shared" si="5"/>
        <v>100558.45999999996</v>
      </c>
      <c r="R25" s="18">
        <v>238539.24</v>
      </c>
      <c r="S25" s="18">
        <v>418300.44</v>
      </c>
      <c r="T25" s="18">
        <f t="shared" si="6"/>
        <v>66684.87</v>
      </c>
      <c r="U25" s="18">
        <f t="shared" si="7"/>
        <v>77043.09000000003</v>
      </c>
      <c r="V25" s="18">
        <v>298459.22</v>
      </c>
      <c r="W25" s="18">
        <v>539247.46</v>
      </c>
      <c r="X25" s="18">
        <f t="shared" si="8"/>
        <v>59919.97999999998</v>
      </c>
      <c r="Y25" s="18">
        <f t="shared" si="9"/>
        <v>120947.01999999996</v>
      </c>
      <c r="Z25" s="18">
        <f t="shared" si="10"/>
        <v>298459.22</v>
      </c>
      <c r="AA25" s="18">
        <f t="shared" si="11"/>
        <v>539247.46</v>
      </c>
      <c r="AB25" s="19">
        <f t="shared" si="12"/>
        <v>80.67709886797935</v>
      </c>
      <c r="AC25" s="20">
        <f t="shared" si="13"/>
        <v>38.66060135177224</v>
      </c>
      <c r="AD25" s="20">
        <f t="shared" si="14"/>
        <v>55.13777709611452</v>
      </c>
      <c r="AE25" s="18">
        <v>1555000</v>
      </c>
    </row>
    <row r="26" spans="1:31" ht="24.75" customHeight="1">
      <c r="A26" s="13" t="s">
        <v>33</v>
      </c>
      <c r="B26" s="14">
        <v>5927947.790000001</v>
      </c>
      <c r="C26" s="14">
        <v>8446000</v>
      </c>
      <c r="D26" s="14">
        <v>390185.92000000004</v>
      </c>
      <c r="E26" s="14">
        <v>690539.8</v>
      </c>
      <c r="F26" s="14">
        <v>631401.76</v>
      </c>
      <c r="G26" s="14">
        <v>1227384.9400000002</v>
      </c>
      <c r="H26" s="14">
        <f t="shared" si="0"/>
        <v>241215.83999999997</v>
      </c>
      <c r="I26" s="14">
        <f t="shared" si="1"/>
        <v>536845.1400000001</v>
      </c>
      <c r="J26" s="14">
        <v>1122062.03</v>
      </c>
      <c r="K26" s="14">
        <v>2983633.33</v>
      </c>
      <c r="L26" s="14">
        <f t="shared" si="2"/>
        <v>490660.27</v>
      </c>
      <c r="M26" s="14">
        <f t="shared" si="3"/>
        <v>1756248.39</v>
      </c>
      <c r="N26" s="14">
        <v>1808837.05</v>
      </c>
      <c r="O26" s="14">
        <v>3923743.53</v>
      </c>
      <c r="P26" s="14">
        <f t="shared" si="4"/>
        <v>686775.02</v>
      </c>
      <c r="Q26" s="14">
        <f t="shared" si="5"/>
        <v>940110.1999999997</v>
      </c>
      <c r="R26" s="14">
        <v>1956211.0300000003</v>
      </c>
      <c r="S26" s="14">
        <v>4302166.73</v>
      </c>
      <c r="T26" s="14">
        <f t="shared" si="6"/>
        <v>147373.9800000002</v>
      </c>
      <c r="U26" s="14">
        <f t="shared" si="7"/>
        <v>378423.20000000065</v>
      </c>
      <c r="V26" s="14">
        <v>2785384.35</v>
      </c>
      <c r="W26" s="14">
        <v>4710281.85</v>
      </c>
      <c r="X26" s="14">
        <f t="shared" si="8"/>
        <v>829173.3199999998</v>
      </c>
      <c r="Y26" s="14">
        <f t="shared" si="9"/>
        <v>408115.1199999992</v>
      </c>
      <c r="Z26" s="14">
        <f t="shared" si="10"/>
        <v>2785384.35</v>
      </c>
      <c r="AA26" s="14">
        <f t="shared" si="11"/>
        <v>4710281.85</v>
      </c>
      <c r="AB26" s="15">
        <f t="shared" si="12"/>
        <v>69.10706955038357</v>
      </c>
      <c r="AC26" s="16">
        <f t="shared" si="13"/>
        <v>46.987329319916284</v>
      </c>
      <c r="AD26" s="16">
        <f t="shared" si="14"/>
        <v>55.769380179966845</v>
      </c>
      <c r="AE26" s="14">
        <v>10207000</v>
      </c>
    </row>
    <row r="27" spans="1:31" ht="24.75" customHeight="1">
      <c r="A27" s="22" t="s">
        <v>34</v>
      </c>
      <c r="B27" s="18">
        <v>1812384.15</v>
      </c>
      <c r="C27" s="18">
        <v>2653000</v>
      </c>
      <c r="D27" s="18">
        <v>43301</v>
      </c>
      <c r="E27" s="18">
        <v>97322.57</v>
      </c>
      <c r="F27" s="18">
        <v>129525.21</v>
      </c>
      <c r="G27" s="18">
        <v>354088.4</v>
      </c>
      <c r="H27" s="18">
        <f t="shared" si="0"/>
        <v>86224.21</v>
      </c>
      <c r="I27" s="18">
        <f t="shared" si="1"/>
        <v>256765.83000000002</v>
      </c>
      <c r="J27" s="18">
        <v>425303.81</v>
      </c>
      <c r="K27" s="18">
        <v>1712829.25</v>
      </c>
      <c r="L27" s="18">
        <f t="shared" si="2"/>
        <v>295778.6</v>
      </c>
      <c r="M27" s="18">
        <f t="shared" si="3"/>
        <v>1358740.85</v>
      </c>
      <c r="N27" s="18">
        <v>490758.78</v>
      </c>
      <c r="O27" s="18">
        <v>1804401.22</v>
      </c>
      <c r="P27" s="18">
        <f t="shared" si="4"/>
        <v>65454.97000000003</v>
      </c>
      <c r="Q27" s="18">
        <f t="shared" si="5"/>
        <v>91571.96999999997</v>
      </c>
      <c r="R27" s="18">
        <v>537372.75</v>
      </c>
      <c r="S27" s="18">
        <v>1890334.53</v>
      </c>
      <c r="T27" s="18">
        <f t="shared" si="6"/>
        <v>46613.96999999997</v>
      </c>
      <c r="U27" s="18">
        <f t="shared" si="7"/>
        <v>85933.31000000006</v>
      </c>
      <c r="V27" s="18">
        <v>1072071.45</v>
      </c>
      <c r="W27" s="18">
        <v>1977265.13</v>
      </c>
      <c r="X27" s="18">
        <f t="shared" si="8"/>
        <v>534698.7</v>
      </c>
      <c r="Y27" s="18">
        <f t="shared" si="9"/>
        <v>86930.59999999986</v>
      </c>
      <c r="Z27" s="18">
        <f t="shared" si="10"/>
        <v>1072071.45</v>
      </c>
      <c r="AA27" s="18">
        <f t="shared" si="11"/>
        <v>1977265.13</v>
      </c>
      <c r="AB27" s="19">
        <f t="shared" si="12"/>
        <v>84.43408132918752</v>
      </c>
      <c r="AC27" s="20">
        <f t="shared" si="13"/>
        <v>59.1525505230224</v>
      </c>
      <c r="AD27" s="20">
        <f t="shared" si="14"/>
        <v>74.52940557859027</v>
      </c>
      <c r="AE27" s="18">
        <v>3379500</v>
      </c>
    </row>
    <row r="28" spans="1:31" ht="24.75" customHeight="1">
      <c r="A28" s="22" t="s">
        <v>35</v>
      </c>
      <c r="B28" s="18">
        <v>108527.57</v>
      </c>
      <c r="C28" s="18">
        <v>219000</v>
      </c>
      <c r="D28" s="18">
        <v>843.03</v>
      </c>
      <c r="E28" s="18">
        <v>9610.26</v>
      </c>
      <c r="F28" s="18">
        <v>3635.35</v>
      </c>
      <c r="G28" s="18">
        <v>14906.01</v>
      </c>
      <c r="H28" s="18">
        <f t="shared" si="0"/>
        <v>2792.3199999999997</v>
      </c>
      <c r="I28" s="18">
        <f t="shared" si="1"/>
        <v>5295.75</v>
      </c>
      <c r="J28" s="18">
        <v>5581.36</v>
      </c>
      <c r="K28" s="18">
        <v>17856.67</v>
      </c>
      <c r="L28" s="18">
        <f t="shared" si="2"/>
        <v>1946.0099999999998</v>
      </c>
      <c r="M28" s="18">
        <f t="shared" si="3"/>
        <v>2950.659999999998</v>
      </c>
      <c r="N28" s="18">
        <v>14181.94</v>
      </c>
      <c r="O28" s="18">
        <v>34522.11</v>
      </c>
      <c r="P28" s="18">
        <f t="shared" si="4"/>
        <v>8600.580000000002</v>
      </c>
      <c r="Q28" s="18">
        <f t="shared" si="5"/>
        <v>16665.440000000002</v>
      </c>
      <c r="R28" s="18">
        <v>20945.34</v>
      </c>
      <c r="S28" s="18">
        <v>50491.73</v>
      </c>
      <c r="T28" s="18">
        <f t="shared" si="6"/>
        <v>6763.4</v>
      </c>
      <c r="U28" s="18">
        <f t="shared" si="7"/>
        <v>15969.620000000003</v>
      </c>
      <c r="V28" s="18">
        <v>49661.76</v>
      </c>
      <c r="W28" s="18">
        <v>73556.21</v>
      </c>
      <c r="X28" s="18">
        <f t="shared" si="8"/>
        <v>28716.420000000002</v>
      </c>
      <c r="Y28" s="18">
        <f t="shared" si="9"/>
        <v>23064.480000000003</v>
      </c>
      <c r="Z28" s="18">
        <f t="shared" si="10"/>
        <v>49661.76</v>
      </c>
      <c r="AA28" s="18">
        <f t="shared" si="11"/>
        <v>73556.21</v>
      </c>
      <c r="AB28" s="19">
        <f t="shared" si="12"/>
        <v>48.11438418614242</v>
      </c>
      <c r="AC28" s="20">
        <f t="shared" si="13"/>
        <v>45.75957980078242</v>
      </c>
      <c r="AD28" s="20">
        <f t="shared" si="14"/>
        <v>33.58731050228311</v>
      </c>
      <c r="AE28" s="18">
        <v>194000</v>
      </c>
    </row>
    <row r="29" spans="1:31" ht="24.75" customHeight="1">
      <c r="A29" s="22" t="s">
        <v>36</v>
      </c>
      <c r="B29" s="18">
        <v>0</v>
      </c>
      <c r="C29" s="18">
        <v>24000</v>
      </c>
      <c r="D29" s="18">
        <v>0</v>
      </c>
      <c r="E29" s="18">
        <v>0</v>
      </c>
      <c r="F29" s="18">
        <v>0</v>
      </c>
      <c r="G29" s="18">
        <v>0</v>
      </c>
      <c r="H29" s="18">
        <f t="shared" si="0"/>
        <v>0</v>
      </c>
      <c r="I29" s="18">
        <f t="shared" si="1"/>
        <v>0</v>
      </c>
      <c r="J29" s="18">
        <v>0</v>
      </c>
      <c r="K29" s="18">
        <v>0</v>
      </c>
      <c r="L29" s="18">
        <f t="shared" si="2"/>
        <v>0</v>
      </c>
      <c r="M29" s="18">
        <f t="shared" si="3"/>
        <v>0</v>
      </c>
      <c r="N29" s="18">
        <v>0</v>
      </c>
      <c r="O29" s="18">
        <v>0</v>
      </c>
      <c r="P29" s="18">
        <f t="shared" si="4"/>
        <v>0</v>
      </c>
      <c r="Q29" s="18">
        <f t="shared" si="5"/>
        <v>0</v>
      </c>
      <c r="R29" s="18">
        <v>0</v>
      </c>
      <c r="S29" s="18">
        <v>0</v>
      </c>
      <c r="T29" s="18">
        <f t="shared" si="6"/>
        <v>0</v>
      </c>
      <c r="U29" s="18">
        <f t="shared" si="7"/>
        <v>0</v>
      </c>
      <c r="V29" s="18">
        <v>0</v>
      </c>
      <c r="W29" s="18">
        <v>0</v>
      </c>
      <c r="X29" s="18">
        <f t="shared" si="8"/>
        <v>0</v>
      </c>
      <c r="Y29" s="18">
        <f t="shared" si="9"/>
        <v>0</v>
      </c>
      <c r="Z29" s="18">
        <f t="shared" si="10"/>
        <v>0</v>
      </c>
      <c r="AA29" s="18">
        <f t="shared" si="11"/>
        <v>0</v>
      </c>
      <c r="AB29" s="19">
        <f t="shared" si="12"/>
        <v>0</v>
      </c>
      <c r="AC29" s="20">
        <f t="shared" si="13"/>
        <v>0</v>
      </c>
      <c r="AD29" s="20">
        <f t="shared" si="14"/>
        <v>0</v>
      </c>
      <c r="AE29" s="18">
        <v>24000</v>
      </c>
    </row>
    <row r="30" spans="1:31" ht="24.75" customHeight="1">
      <c r="A30" s="22" t="s">
        <v>37</v>
      </c>
      <c r="B30" s="18">
        <v>3821472.15</v>
      </c>
      <c r="C30" s="18">
        <v>5018000</v>
      </c>
      <c r="D30" s="18">
        <v>346041.89</v>
      </c>
      <c r="E30" s="18">
        <v>579206.75</v>
      </c>
      <c r="F30" s="18">
        <v>492739.2</v>
      </c>
      <c r="G30" s="18">
        <v>851690.31</v>
      </c>
      <c r="H30" s="18">
        <f t="shared" si="0"/>
        <v>146697.31</v>
      </c>
      <c r="I30" s="18">
        <f t="shared" si="1"/>
        <v>272483.56000000006</v>
      </c>
      <c r="J30" s="18">
        <v>680010.86</v>
      </c>
      <c r="K30" s="18">
        <v>1214889.51</v>
      </c>
      <c r="L30" s="18">
        <f t="shared" si="2"/>
        <v>187271.65999999997</v>
      </c>
      <c r="M30" s="18">
        <f t="shared" si="3"/>
        <v>363199.19999999995</v>
      </c>
      <c r="N30" s="18">
        <v>1285634.73</v>
      </c>
      <c r="O30" s="18">
        <v>2034607.8</v>
      </c>
      <c r="P30" s="18">
        <f t="shared" si="4"/>
        <v>605623.87</v>
      </c>
      <c r="Q30" s="18">
        <f t="shared" si="5"/>
        <v>819718.29</v>
      </c>
      <c r="R30" s="18">
        <v>1374831.34</v>
      </c>
      <c r="S30" s="18">
        <v>2278733.32</v>
      </c>
      <c r="T30" s="18">
        <f t="shared" si="6"/>
        <v>89196.6100000001</v>
      </c>
      <c r="U30" s="18">
        <f t="shared" si="7"/>
        <v>244125.5199999998</v>
      </c>
      <c r="V30" s="18">
        <v>1602575.88</v>
      </c>
      <c r="W30" s="18">
        <v>2560762.05</v>
      </c>
      <c r="X30" s="18">
        <f t="shared" si="8"/>
        <v>227744.5399999998</v>
      </c>
      <c r="Y30" s="18">
        <f t="shared" si="9"/>
        <v>282028.73</v>
      </c>
      <c r="Z30" s="18">
        <f t="shared" si="10"/>
        <v>1602575.88</v>
      </c>
      <c r="AA30" s="18">
        <f t="shared" si="11"/>
        <v>2560762.05</v>
      </c>
      <c r="AB30" s="19">
        <f t="shared" si="12"/>
        <v>59.79037760134016</v>
      </c>
      <c r="AC30" s="20">
        <f t="shared" si="13"/>
        <v>41.93608685595157</v>
      </c>
      <c r="AD30" s="20">
        <f t="shared" si="14"/>
        <v>51.03152750099641</v>
      </c>
      <c r="AE30" s="18">
        <v>6026000</v>
      </c>
    </row>
    <row r="31" spans="1:31" ht="24.75" customHeight="1">
      <c r="A31" s="22" t="s">
        <v>38</v>
      </c>
      <c r="B31" s="18">
        <v>44936.99</v>
      </c>
      <c r="C31" s="18">
        <v>94000</v>
      </c>
      <c r="D31" s="18">
        <v>0</v>
      </c>
      <c r="E31" s="18">
        <v>0</v>
      </c>
      <c r="F31" s="18">
        <v>0</v>
      </c>
      <c r="G31" s="18">
        <v>2300</v>
      </c>
      <c r="H31" s="18">
        <f t="shared" si="0"/>
        <v>0</v>
      </c>
      <c r="I31" s="18">
        <f t="shared" si="1"/>
        <v>2300</v>
      </c>
      <c r="J31" s="18">
        <v>0</v>
      </c>
      <c r="K31" s="18">
        <v>6068.66</v>
      </c>
      <c r="L31" s="18">
        <f t="shared" si="2"/>
        <v>0</v>
      </c>
      <c r="M31" s="18">
        <f t="shared" si="3"/>
        <v>3768.66</v>
      </c>
      <c r="N31" s="18">
        <v>7095.6</v>
      </c>
      <c r="O31" s="18">
        <v>17633.16</v>
      </c>
      <c r="P31" s="18">
        <f t="shared" si="4"/>
        <v>7095.6</v>
      </c>
      <c r="Q31" s="18">
        <f t="shared" si="5"/>
        <v>11564.5</v>
      </c>
      <c r="R31" s="18">
        <v>7095.6</v>
      </c>
      <c r="S31" s="18">
        <v>50027.91</v>
      </c>
      <c r="T31" s="18">
        <f t="shared" si="6"/>
        <v>0</v>
      </c>
      <c r="U31" s="18">
        <f t="shared" si="7"/>
        <v>32394.750000000004</v>
      </c>
      <c r="V31" s="18">
        <v>11825.6</v>
      </c>
      <c r="W31" s="18">
        <v>50027.91</v>
      </c>
      <c r="X31" s="18">
        <f t="shared" si="8"/>
        <v>4730</v>
      </c>
      <c r="Y31" s="18">
        <f t="shared" si="9"/>
        <v>0</v>
      </c>
      <c r="Z31" s="18">
        <f t="shared" si="10"/>
        <v>11825.6</v>
      </c>
      <c r="AA31" s="18">
        <f t="shared" si="11"/>
        <v>50027.91</v>
      </c>
      <c r="AB31" s="19">
        <f t="shared" si="12"/>
        <v>323.0475409281559</v>
      </c>
      <c r="AC31" s="20">
        <f t="shared" si="13"/>
        <v>26.31595930212504</v>
      </c>
      <c r="AD31" s="20">
        <f t="shared" si="14"/>
        <v>53.221180851063835</v>
      </c>
      <c r="AE31" s="18">
        <v>103000</v>
      </c>
    </row>
    <row r="32" spans="1:31" ht="34.5" customHeight="1">
      <c r="A32" s="22" t="s">
        <v>39</v>
      </c>
      <c r="B32" s="18">
        <v>123761.49</v>
      </c>
      <c r="C32" s="18">
        <v>272000</v>
      </c>
      <c r="D32" s="18">
        <v>0</v>
      </c>
      <c r="E32" s="18">
        <v>4400.22</v>
      </c>
      <c r="F32" s="18">
        <v>900</v>
      </c>
      <c r="G32" s="18">
        <v>4400.22</v>
      </c>
      <c r="H32" s="18">
        <f t="shared" si="0"/>
        <v>900</v>
      </c>
      <c r="I32" s="18">
        <f t="shared" si="1"/>
        <v>0</v>
      </c>
      <c r="J32" s="18">
        <v>900</v>
      </c>
      <c r="K32" s="18">
        <v>30219.24</v>
      </c>
      <c r="L32" s="18">
        <f t="shared" si="2"/>
        <v>0</v>
      </c>
      <c r="M32" s="18">
        <f t="shared" si="3"/>
        <v>25819.02</v>
      </c>
      <c r="N32" s="18">
        <v>900</v>
      </c>
      <c r="O32" s="18">
        <v>30219.24</v>
      </c>
      <c r="P32" s="18">
        <f t="shared" si="4"/>
        <v>0</v>
      </c>
      <c r="Q32" s="18">
        <f t="shared" si="5"/>
        <v>0</v>
      </c>
      <c r="R32" s="18">
        <v>5700</v>
      </c>
      <c r="S32" s="18">
        <v>30219.24</v>
      </c>
      <c r="T32" s="18">
        <f t="shared" si="6"/>
        <v>4800</v>
      </c>
      <c r="U32" s="18">
        <f t="shared" si="7"/>
        <v>0</v>
      </c>
      <c r="V32" s="18">
        <v>37803.66</v>
      </c>
      <c r="W32" s="18">
        <v>45089.25</v>
      </c>
      <c r="X32" s="18">
        <f t="shared" si="8"/>
        <v>32103.660000000003</v>
      </c>
      <c r="Y32" s="18">
        <f t="shared" si="9"/>
        <v>14870.009999999998</v>
      </c>
      <c r="Z32" s="18">
        <f t="shared" si="10"/>
        <v>37803.66</v>
      </c>
      <c r="AA32" s="18">
        <f t="shared" si="11"/>
        <v>45089.25</v>
      </c>
      <c r="AB32" s="19">
        <f t="shared" si="12"/>
        <v>19.2721815824182</v>
      </c>
      <c r="AC32" s="20">
        <f t="shared" si="13"/>
        <v>30.5455760107607</v>
      </c>
      <c r="AD32" s="20">
        <f t="shared" si="14"/>
        <v>16.576930147058825</v>
      </c>
      <c r="AE32" s="18">
        <v>298500</v>
      </c>
    </row>
    <row r="33" spans="1:31" ht="24.75" customHeight="1">
      <c r="A33" s="22" t="s">
        <v>40</v>
      </c>
      <c r="B33" s="18">
        <v>16865.44</v>
      </c>
      <c r="C33" s="18">
        <v>166000</v>
      </c>
      <c r="D33" s="18">
        <v>0</v>
      </c>
      <c r="E33" s="18">
        <v>0</v>
      </c>
      <c r="F33" s="18">
        <v>4602</v>
      </c>
      <c r="G33" s="18">
        <v>0</v>
      </c>
      <c r="H33" s="18">
        <f t="shared" si="0"/>
        <v>4602</v>
      </c>
      <c r="I33" s="18">
        <f t="shared" si="1"/>
        <v>0</v>
      </c>
      <c r="J33" s="18">
        <v>10266</v>
      </c>
      <c r="K33" s="18">
        <v>1770</v>
      </c>
      <c r="L33" s="18">
        <f t="shared" si="2"/>
        <v>5664</v>
      </c>
      <c r="M33" s="18">
        <f t="shared" si="3"/>
        <v>1770</v>
      </c>
      <c r="N33" s="18">
        <v>10266</v>
      </c>
      <c r="O33" s="18">
        <v>2360</v>
      </c>
      <c r="P33" s="18">
        <f t="shared" si="4"/>
        <v>0</v>
      </c>
      <c r="Q33" s="18">
        <f t="shared" si="5"/>
        <v>590</v>
      </c>
      <c r="R33" s="18">
        <v>10266</v>
      </c>
      <c r="S33" s="18">
        <v>2360</v>
      </c>
      <c r="T33" s="18">
        <f t="shared" si="6"/>
        <v>0</v>
      </c>
      <c r="U33" s="18">
        <f t="shared" si="7"/>
        <v>0</v>
      </c>
      <c r="V33" s="18">
        <v>11446</v>
      </c>
      <c r="W33" s="18">
        <v>3581.3</v>
      </c>
      <c r="X33" s="18">
        <f t="shared" si="8"/>
        <v>1180</v>
      </c>
      <c r="Y33" s="18">
        <f t="shared" si="9"/>
        <v>1221.3000000000002</v>
      </c>
      <c r="Z33" s="18">
        <f t="shared" si="10"/>
        <v>11446</v>
      </c>
      <c r="AA33" s="18">
        <f t="shared" si="11"/>
        <v>3581.3</v>
      </c>
      <c r="AB33" s="19">
        <f t="shared" si="12"/>
        <v>-68.71134020618557</v>
      </c>
      <c r="AC33" s="20">
        <f t="shared" si="13"/>
        <v>67.8665958314755</v>
      </c>
      <c r="AD33" s="20">
        <f t="shared" si="14"/>
        <v>2.157409638554217</v>
      </c>
      <c r="AE33" s="18">
        <v>182000</v>
      </c>
    </row>
    <row r="34" spans="1:31" ht="24.75" customHeight="1">
      <c r="A34" s="13" t="s">
        <v>41</v>
      </c>
      <c r="B34" s="14">
        <v>157750</v>
      </c>
      <c r="C34" s="14">
        <v>650000</v>
      </c>
      <c r="D34" s="14">
        <v>5250</v>
      </c>
      <c r="E34" s="14">
        <v>18613.1</v>
      </c>
      <c r="F34" s="14">
        <v>24091</v>
      </c>
      <c r="G34" s="14">
        <v>76426.1</v>
      </c>
      <c r="H34" s="14">
        <f t="shared" si="0"/>
        <v>18841</v>
      </c>
      <c r="I34" s="14">
        <f t="shared" si="1"/>
        <v>57813.00000000001</v>
      </c>
      <c r="J34" s="14">
        <v>52385.5</v>
      </c>
      <c r="K34" s="14">
        <v>95011.1</v>
      </c>
      <c r="L34" s="14">
        <f t="shared" si="2"/>
        <v>28294.5</v>
      </c>
      <c r="M34" s="14">
        <f t="shared" si="3"/>
        <v>18585</v>
      </c>
      <c r="N34" s="14">
        <v>73182.5</v>
      </c>
      <c r="O34" s="14">
        <v>279758.1</v>
      </c>
      <c r="P34" s="14">
        <f t="shared" si="4"/>
        <v>20797</v>
      </c>
      <c r="Q34" s="14">
        <f t="shared" si="5"/>
        <v>184746.99999999997</v>
      </c>
      <c r="R34" s="14">
        <v>88694.5</v>
      </c>
      <c r="S34" s="14">
        <v>279758.1</v>
      </c>
      <c r="T34" s="14">
        <f t="shared" si="6"/>
        <v>15512</v>
      </c>
      <c r="U34" s="14">
        <f t="shared" si="7"/>
        <v>0</v>
      </c>
      <c r="V34" s="14">
        <v>108774</v>
      </c>
      <c r="W34" s="14">
        <v>293478.1</v>
      </c>
      <c r="X34" s="14">
        <f t="shared" si="8"/>
        <v>20079.5</v>
      </c>
      <c r="Y34" s="14">
        <f t="shared" si="9"/>
        <v>13720</v>
      </c>
      <c r="Z34" s="14">
        <f t="shared" si="10"/>
        <v>108774</v>
      </c>
      <c r="AA34" s="14">
        <f t="shared" si="11"/>
        <v>293478.1</v>
      </c>
      <c r="AB34" s="15">
        <f t="shared" si="12"/>
        <v>169.80537628477393</v>
      </c>
      <c r="AC34" s="16">
        <f t="shared" si="13"/>
        <v>68.95340729001585</v>
      </c>
      <c r="AD34" s="16">
        <f t="shared" si="14"/>
        <v>45.15047692307692</v>
      </c>
      <c r="AE34" s="14">
        <v>677000</v>
      </c>
    </row>
    <row r="35" spans="1:31" ht="24.75" customHeight="1">
      <c r="A35" s="22" t="s">
        <v>42</v>
      </c>
      <c r="B35" s="18">
        <v>93080</v>
      </c>
      <c r="C35" s="18">
        <v>566000</v>
      </c>
      <c r="D35" s="18">
        <v>5250</v>
      </c>
      <c r="E35" s="18">
        <v>12400.6</v>
      </c>
      <c r="F35" s="18">
        <v>20766</v>
      </c>
      <c r="G35" s="18">
        <v>51828.6</v>
      </c>
      <c r="H35" s="18">
        <f t="shared" si="0"/>
        <v>15516</v>
      </c>
      <c r="I35" s="18">
        <f t="shared" si="1"/>
        <v>39428</v>
      </c>
      <c r="J35" s="18">
        <v>36278</v>
      </c>
      <c r="K35" s="18">
        <v>51828.6</v>
      </c>
      <c r="L35" s="18">
        <f t="shared" si="2"/>
        <v>15512</v>
      </c>
      <c r="M35" s="18">
        <f t="shared" si="3"/>
        <v>0</v>
      </c>
      <c r="N35" s="18">
        <v>51790</v>
      </c>
      <c r="O35" s="18">
        <v>236575.6</v>
      </c>
      <c r="P35" s="18">
        <f t="shared" si="4"/>
        <v>15512</v>
      </c>
      <c r="Q35" s="18">
        <f t="shared" si="5"/>
        <v>184747</v>
      </c>
      <c r="R35" s="18">
        <v>67302</v>
      </c>
      <c r="S35" s="18">
        <v>236575.6</v>
      </c>
      <c r="T35" s="18">
        <f t="shared" si="6"/>
        <v>15512</v>
      </c>
      <c r="U35" s="18">
        <f t="shared" si="7"/>
        <v>0</v>
      </c>
      <c r="V35" s="18">
        <v>82814</v>
      </c>
      <c r="W35" s="18">
        <v>236575.6</v>
      </c>
      <c r="X35" s="18">
        <f t="shared" si="8"/>
        <v>15512</v>
      </c>
      <c r="Y35" s="18">
        <f t="shared" si="9"/>
        <v>0</v>
      </c>
      <c r="Z35" s="18">
        <f t="shared" si="10"/>
        <v>82814</v>
      </c>
      <c r="AA35" s="18">
        <f t="shared" si="11"/>
        <v>236575.6</v>
      </c>
      <c r="AB35" s="19">
        <f t="shared" si="12"/>
        <v>185.6710218079069</v>
      </c>
      <c r="AC35" s="20">
        <f t="shared" si="13"/>
        <v>88.97077782552643</v>
      </c>
      <c r="AD35" s="20">
        <f t="shared" si="14"/>
        <v>41.79780918727916</v>
      </c>
      <c r="AE35" s="18">
        <v>566000</v>
      </c>
    </row>
    <row r="36" spans="1:31" ht="34.5" customHeight="1">
      <c r="A36" s="22" t="s">
        <v>43</v>
      </c>
      <c r="B36" s="18">
        <v>64670</v>
      </c>
      <c r="C36" s="18">
        <v>84000</v>
      </c>
      <c r="D36" s="18">
        <v>0</v>
      </c>
      <c r="E36" s="18">
        <v>6212.5</v>
      </c>
      <c r="F36" s="18">
        <v>3325</v>
      </c>
      <c r="G36" s="18">
        <v>24597.5</v>
      </c>
      <c r="H36" s="18">
        <f t="shared" si="0"/>
        <v>3325</v>
      </c>
      <c r="I36" s="18">
        <f t="shared" si="1"/>
        <v>18385</v>
      </c>
      <c r="J36" s="18">
        <v>16107.5</v>
      </c>
      <c r="K36" s="18">
        <v>43182.5</v>
      </c>
      <c r="L36" s="18">
        <f t="shared" si="2"/>
        <v>12782.5</v>
      </c>
      <c r="M36" s="18">
        <f t="shared" si="3"/>
        <v>18585</v>
      </c>
      <c r="N36" s="18">
        <v>21392.5</v>
      </c>
      <c r="O36" s="18">
        <v>43182.5</v>
      </c>
      <c r="P36" s="18">
        <f t="shared" si="4"/>
        <v>5285</v>
      </c>
      <c r="Q36" s="18">
        <f t="shared" si="5"/>
        <v>0</v>
      </c>
      <c r="R36" s="18">
        <v>21392.5</v>
      </c>
      <c r="S36" s="18">
        <v>43182.5</v>
      </c>
      <c r="T36" s="18">
        <f t="shared" si="6"/>
        <v>0</v>
      </c>
      <c r="U36" s="18">
        <f t="shared" si="7"/>
        <v>0</v>
      </c>
      <c r="V36" s="18">
        <v>25960</v>
      </c>
      <c r="W36" s="18">
        <v>56902.5</v>
      </c>
      <c r="X36" s="18">
        <f t="shared" si="8"/>
        <v>4567.5</v>
      </c>
      <c r="Y36" s="18">
        <f t="shared" si="9"/>
        <v>13720</v>
      </c>
      <c r="Z36" s="18">
        <f t="shared" si="10"/>
        <v>25960</v>
      </c>
      <c r="AA36" s="18">
        <f t="shared" si="11"/>
        <v>56902.5</v>
      </c>
      <c r="AB36" s="19">
        <f t="shared" si="12"/>
        <v>119.19298921417565</v>
      </c>
      <c r="AC36" s="20">
        <f t="shared" si="13"/>
        <v>40.14226070821092</v>
      </c>
      <c r="AD36" s="20">
        <f t="shared" si="14"/>
        <v>67.74107142857143</v>
      </c>
      <c r="AE36" s="18">
        <v>111000</v>
      </c>
    </row>
    <row r="37" spans="1:31" ht="24.75" customHeight="1">
      <c r="A37" s="13" t="s">
        <v>44</v>
      </c>
      <c r="B37" s="14">
        <v>1500000</v>
      </c>
      <c r="C37" s="14">
        <v>3500000</v>
      </c>
      <c r="D37" s="14">
        <v>0</v>
      </c>
      <c r="E37" s="14">
        <v>0</v>
      </c>
      <c r="F37" s="14">
        <v>0</v>
      </c>
      <c r="G37" s="14">
        <v>97168.43</v>
      </c>
      <c r="H37" s="14">
        <f t="shared" si="0"/>
        <v>0</v>
      </c>
      <c r="I37" s="14">
        <f t="shared" si="1"/>
        <v>97168.43</v>
      </c>
      <c r="J37" s="14">
        <v>0</v>
      </c>
      <c r="K37" s="14">
        <v>194336.86</v>
      </c>
      <c r="L37" s="14">
        <f t="shared" si="2"/>
        <v>0</v>
      </c>
      <c r="M37" s="14">
        <f t="shared" si="3"/>
        <v>97168.43</v>
      </c>
      <c r="N37" s="14">
        <v>0</v>
      </c>
      <c r="O37" s="14">
        <v>291505.29</v>
      </c>
      <c r="P37" s="14">
        <f t="shared" si="4"/>
        <v>0</v>
      </c>
      <c r="Q37" s="14">
        <f t="shared" si="5"/>
        <v>97168.43</v>
      </c>
      <c r="R37" s="14">
        <v>0</v>
      </c>
      <c r="S37" s="14">
        <v>388673.72</v>
      </c>
      <c r="T37" s="14">
        <f t="shared" si="6"/>
        <v>0</v>
      </c>
      <c r="U37" s="14">
        <f t="shared" si="7"/>
        <v>97168.43</v>
      </c>
      <c r="V37" s="14">
        <v>0</v>
      </c>
      <c r="W37" s="14">
        <v>568015.02</v>
      </c>
      <c r="X37" s="14">
        <f t="shared" si="8"/>
        <v>0</v>
      </c>
      <c r="Y37" s="14">
        <f t="shared" si="9"/>
        <v>179341.30000000005</v>
      </c>
      <c r="Z37" s="14">
        <f t="shared" si="10"/>
        <v>0</v>
      </c>
      <c r="AA37" s="14">
        <f t="shared" si="11"/>
        <v>568015.02</v>
      </c>
      <c r="AB37" s="15">
        <f t="shared" si="12"/>
        <v>0</v>
      </c>
      <c r="AC37" s="16">
        <f t="shared" si="13"/>
        <v>0</v>
      </c>
      <c r="AD37" s="16">
        <f t="shared" si="14"/>
        <v>16.22900057142857</v>
      </c>
      <c r="AE37" s="14">
        <v>3500000</v>
      </c>
    </row>
    <row r="38" spans="1:31" ht="24.75" customHeight="1">
      <c r="A38" s="22" t="s">
        <v>45</v>
      </c>
      <c r="B38" s="18">
        <v>1500000</v>
      </c>
      <c r="C38" s="18">
        <v>3500000</v>
      </c>
      <c r="D38" s="18">
        <v>0</v>
      </c>
      <c r="E38" s="18">
        <v>0</v>
      </c>
      <c r="F38" s="18">
        <v>0</v>
      </c>
      <c r="G38" s="18">
        <v>97168.43</v>
      </c>
      <c r="H38" s="18">
        <f t="shared" si="0"/>
        <v>0</v>
      </c>
      <c r="I38" s="18">
        <f t="shared" si="1"/>
        <v>97168.43</v>
      </c>
      <c r="J38" s="18">
        <v>0</v>
      </c>
      <c r="K38" s="18">
        <v>194336.86</v>
      </c>
      <c r="L38" s="18">
        <f t="shared" si="2"/>
        <v>0</v>
      </c>
      <c r="M38" s="18">
        <f t="shared" si="3"/>
        <v>97168.43</v>
      </c>
      <c r="N38" s="18">
        <v>0</v>
      </c>
      <c r="O38" s="18">
        <v>291505.29</v>
      </c>
      <c r="P38" s="18">
        <f t="shared" si="4"/>
        <v>0</v>
      </c>
      <c r="Q38" s="18">
        <f t="shared" si="5"/>
        <v>97168.43</v>
      </c>
      <c r="R38" s="18">
        <v>0</v>
      </c>
      <c r="S38" s="18">
        <v>388673.72</v>
      </c>
      <c r="T38" s="18">
        <f t="shared" si="6"/>
        <v>0</v>
      </c>
      <c r="U38" s="18">
        <f t="shared" si="7"/>
        <v>97168.43</v>
      </c>
      <c r="V38" s="18">
        <v>0</v>
      </c>
      <c r="W38" s="18">
        <v>568015.02</v>
      </c>
      <c r="X38" s="18">
        <f t="shared" si="8"/>
        <v>0</v>
      </c>
      <c r="Y38" s="18">
        <f t="shared" si="9"/>
        <v>179341.30000000005</v>
      </c>
      <c r="Z38" s="18">
        <f t="shared" si="10"/>
        <v>0</v>
      </c>
      <c r="AA38" s="18">
        <f t="shared" si="11"/>
        <v>568015.02</v>
      </c>
      <c r="AB38" s="19">
        <f t="shared" si="12"/>
        <v>0</v>
      </c>
      <c r="AC38" s="20">
        <f t="shared" si="13"/>
        <v>0</v>
      </c>
      <c r="AD38" s="20">
        <f t="shared" si="14"/>
        <v>16.22900057142857</v>
      </c>
      <c r="AE38" s="18">
        <v>3500000</v>
      </c>
    </row>
    <row r="39" spans="1:31" ht="24.75" customHeight="1">
      <c r="A39" s="13" t="s">
        <v>46</v>
      </c>
      <c r="B39" s="14">
        <v>506493500.8</v>
      </c>
      <c r="C39" s="14">
        <v>402296000</v>
      </c>
      <c r="D39" s="14">
        <v>0</v>
      </c>
      <c r="E39" s="14">
        <v>0</v>
      </c>
      <c r="F39" s="14">
        <v>0</v>
      </c>
      <c r="G39" s="14">
        <v>306977.57</v>
      </c>
      <c r="H39" s="14">
        <f t="shared" si="0"/>
        <v>0</v>
      </c>
      <c r="I39" s="14">
        <f t="shared" si="1"/>
        <v>306977.57</v>
      </c>
      <c r="J39" s="14">
        <v>0</v>
      </c>
      <c r="K39" s="14">
        <v>21557532.14</v>
      </c>
      <c r="L39" s="14">
        <f t="shared" si="2"/>
        <v>0</v>
      </c>
      <c r="M39" s="14">
        <f t="shared" si="3"/>
        <v>21250554.57</v>
      </c>
      <c r="N39" s="14">
        <v>0</v>
      </c>
      <c r="O39" s="14">
        <v>37900262.48</v>
      </c>
      <c r="P39" s="14">
        <f t="shared" si="4"/>
        <v>0</v>
      </c>
      <c r="Q39" s="14">
        <f t="shared" si="5"/>
        <v>16342730.339999996</v>
      </c>
      <c r="R39" s="14">
        <v>0</v>
      </c>
      <c r="S39" s="14">
        <v>46904395.63</v>
      </c>
      <c r="T39" s="14">
        <f t="shared" si="6"/>
        <v>0</v>
      </c>
      <c r="U39" s="14">
        <f t="shared" si="7"/>
        <v>9004133.150000006</v>
      </c>
      <c r="V39" s="14">
        <v>66682.82</v>
      </c>
      <c r="W39" s="14">
        <v>57309447.65</v>
      </c>
      <c r="X39" s="14">
        <f t="shared" si="8"/>
        <v>66682.82</v>
      </c>
      <c r="Y39" s="14">
        <f t="shared" si="9"/>
        <v>10405052.019999996</v>
      </c>
      <c r="Z39" s="14">
        <f t="shared" si="10"/>
        <v>66682.82</v>
      </c>
      <c r="AA39" s="14">
        <f t="shared" si="11"/>
        <v>57309447.65</v>
      </c>
      <c r="AB39" s="15">
        <f t="shared" si="12"/>
        <v>85843.3474019245</v>
      </c>
      <c r="AC39" s="16">
        <f t="shared" si="13"/>
        <v>0.013165582558251062</v>
      </c>
      <c r="AD39" s="16">
        <f t="shared" si="14"/>
        <v>14.245592213196254</v>
      </c>
      <c r="AE39" s="14">
        <v>402296000</v>
      </c>
    </row>
    <row r="40" spans="1:31" ht="34.5" customHeight="1">
      <c r="A40" s="22" t="s">
        <v>47</v>
      </c>
      <c r="B40" s="18">
        <v>506493500.8</v>
      </c>
      <c r="C40" s="18">
        <v>402296000</v>
      </c>
      <c r="D40" s="18">
        <v>0</v>
      </c>
      <c r="E40" s="18">
        <v>0</v>
      </c>
      <c r="F40" s="18">
        <v>0</v>
      </c>
      <c r="G40" s="18">
        <v>306977.57</v>
      </c>
      <c r="H40" s="18">
        <f t="shared" si="0"/>
        <v>0</v>
      </c>
      <c r="I40" s="18">
        <f t="shared" si="1"/>
        <v>306977.57</v>
      </c>
      <c r="J40" s="18">
        <v>0</v>
      </c>
      <c r="K40" s="18">
        <v>21557532.14</v>
      </c>
      <c r="L40" s="18">
        <f t="shared" si="2"/>
        <v>0</v>
      </c>
      <c r="M40" s="18">
        <f t="shared" si="3"/>
        <v>21250554.57</v>
      </c>
      <c r="N40" s="18">
        <v>0</v>
      </c>
      <c r="O40" s="18">
        <v>37900262.48</v>
      </c>
      <c r="P40" s="18">
        <f t="shared" si="4"/>
        <v>0</v>
      </c>
      <c r="Q40" s="18">
        <f t="shared" si="5"/>
        <v>16342730.339999996</v>
      </c>
      <c r="R40" s="18">
        <v>0</v>
      </c>
      <c r="S40" s="18">
        <v>46904395.63</v>
      </c>
      <c r="T40" s="18">
        <f t="shared" si="6"/>
        <v>0</v>
      </c>
      <c r="U40" s="18">
        <f t="shared" si="7"/>
        <v>9004133.150000006</v>
      </c>
      <c r="V40" s="18">
        <v>66682.82</v>
      </c>
      <c r="W40" s="18">
        <v>57309447.65</v>
      </c>
      <c r="X40" s="18">
        <f t="shared" si="8"/>
        <v>66682.82</v>
      </c>
      <c r="Y40" s="18">
        <f t="shared" si="9"/>
        <v>10405052.019999996</v>
      </c>
      <c r="Z40" s="18">
        <f t="shared" si="10"/>
        <v>66682.82</v>
      </c>
      <c r="AA40" s="18">
        <f t="shared" si="11"/>
        <v>57309447.65</v>
      </c>
      <c r="AB40" s="19">
        <f t="shared" si="12"/>
        <v>85843.3474019245</v>
      </c>
      <c r="AC40" s="20">
        <f t="shared" si="13"/>
        <v>0.013165582558251062</v>
      </c>
      <c r="AD40" s="20">
        <f t="shared" si="14"/>
        <v>14.245592213196254</v>
      </c>
      <c r="AE40" s="18">
        <v>402296000</v>
      </c>
    </row>
  </sheetData>
  <sheetProtection/>
  <mergeCells count="20">
    <mergeCell ref="R14:S14"/>
    <mergeCell ref="B13:Q13"/>
    <mergeCell ref="AC14:AD14"/>
    <mergeCell ref="X14:Y14"/>
    <mergeCell ref="V14:W14"/>
    <mergeCell ref="Z14:AA14"/>
    <mergeCell ref="AB14:AB15"/>
    <mergeCell ref="L14:M14"/>
    <mergeCell ref="P14:Q14"/>
    <mergeCell ref="T14:U14"/>
    <mergeCell ref="A14:A15"/>
    <mergeCell ref="A11:AE11"/>
    <mergeCell ref="B14:B15"/>
    <mergeCell ref="C14:C15"/>
    <mergeCell ref="D14:E14"/>
    <mergeCell ref="F14:G14"/>
    <mergeCell ref="AE14:AE15"/>
    <mergeCell ref="H14:I14"/>
    <mergeCell ref="J14:K14"/>
    <mergeCell ref="N14:O14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Bulut Cetinkaya</cp:lastModifiedBy>
  <cp:lastPrinted>2021-05-21T11:43:44Z</cp:lastPrinted>
  <dcterms:created xsi:type="dcterms:W3CDTF">2021-05-12T10:51:16Z</dcterms:created>
  <dcterms:modified xsi:type="dcterms:W3CDTF">2023-07-31T10:53:14Z</dcterms:modified>
  <cp:category/>
  <cp:version/>
  <cp:contentType/>
  <cp:contentStatus/>
</cp:coreProperties>
</file>